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0Undeveloped-100Developed" sheetId="1" r:id="rId1"/>
    <sheet name="100- &amp; 10-yr Rain Diff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Cable, Charles</author>
  </authors>
  <commentList>
    <comment ref="D16" authorId="0">
      <text>
        <r>
          <rPr>
            <b/>
            <sz val="9"/>
            <rFont val="Tahoma"/>
            <family val="2"/>
          </rPr>
          <t>Cable, Charles:</t>
        </r>
        <r>
          <rPr>
            <sz val="9"/>
            <rFont val="Tahoma"/>
            <family val="2"/>
          </rPr>
          <t xml:space="preserve">
0.50 inch used for additional depression storage and abstractions so that results is more consistent with the Districts Detention Basin routing results.</t>
        </r>
      </text>
    </comment>
    <comment ref="B11" authorId="0">
      <text>
        <r>
          <rPr>
            <b/>
            <sz val="9"/>
            <rFont val="Tahoma"/>
            <family val="0"/>
          </rPr>
          <t>Cable, Charles:</t>
        </r>
        <r>
          <rPr>
            <sz val="9"/>
            <rFont val="Tahoma"/>
            <family val="0"/>
          </rPr>
          <t xml:space="preserve">
Obtained from Ventura County Hydrology Manual</t>
        </r>
      </text>
    </comment>
    <comment ref="B9" authorId="0">
      <text>
        <r>
          <rPr>
            <b/>
            <sz val="9"/>
            <rFont val="Tahoma"/>
            <family val="0"/>
          </rPr>
          <t>Cable, Charles:
Obtained from Ventura County Hydrology Manual</t>
        </r>
      </text>
    </comment>
    <comment ref="B8" authorId="0">
      <text>
        <r>
          <rPr>
            <b/>
            <sz val="9"/>
            <rFont val="Tahoma"/>
            <family val="0"/>
          </rPr>
          <t>Cable, Charles:
Obtained from Ventura County Hydrology Manual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<sst xmlns="http://schemas.openxmlformats.org/spreadsheetml/2006/main" count="37" uniqueCount="28">
  <si>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Yield in </t>
  </si>
  <si>
    <t>CN Exhibit 14</t>
  </si>
  <si>
    <t>S = 1000/CN-10</t>
  </si>
  <si>
    <t>Net Yield</t>
  </si>
  <si>
    <t>100-yr 1-d Rain in</t>
  </si>
  <si>
    <t xml:space="preserve">Soil Type </t>
  </si>
  <si>
    <t>Land Use</t>
  </si>
  <si>
    <t>Volume Calculation</t>
  </si>
  <si>
    <t>Yield Difference in</t>
  </si>
  <si>
    <t>Impervious Area ac</t>
  </si>
  <si>
    <t>Vol Increase CF- Max Basin Size Req'd</t>
  </si>
  <si>
    <t>Detention Volume for Attenuating Peak Runoff from Small Developed Areas</t>
  </si>
  <si>
    <t>Depression Storage on Driveways, Patios in.</t>
  </si>
  <si>
    <t>Undeveloped</t>
  </si>
  <si>
    <t>Developed</t>
  </si>
  <si>
    <t>Roof</t>
  </si>
  <si>
    <t>Detention Volume for Attenuating Peak Runoff from Small Developed Areas 100 Dev  to 10yr Undev</t>
  </si>
  <si>
    <t xml:space="preserve">Dev 10 yr </t>
  </si>
  <si>
    <t>Dev 100-yr</t>
  </si>
  <si>
    <t>Basin Vol / acre</t>
  </si>
  <si>
    <t>Surface Storage</t>
  </si>
  <si>
    <t>Open Space</t>
  </si>
  <si>
    <t>Impervious Area</t>
  </si>
  <si>
    <t>Legend</t>
  </si>
  <si>
    <t>User Input</t>
  </si>
  <si>
    <t>Calculation</t>
  </si>
  <si>
    <t>Special Note</t>
  </si>
  <si>
    <t xml:space="preserve">   Source Ventura County Hydrology Manual 2010. Design Procedures and Topics. See Section 6.15 for more information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</si>
</sst>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</numFmts>
  <fonts count="5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b/>
      <sz val="14"/>
      <color indexed="10"/>
      <name val="Calibri"/>
      <family val="2"/>
    </font>
    <font>
      <sz val="13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b/>
      <sz val="14"/>
      <color rgb="FFFF0000"/>
      <name val="Calibri"/>
      <family val="2"/>
    </font>
    <font>
      <sz val="13"/>
      <color rgb="FF9C65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/>
      <bottom style="thin">
        <color rgb="FF7F7F7F"/>
      </bottom>
    </border>
    <border>
      <left style="thin"/>
      <right style="medium"/>
      <top style="thin">
        <color rgb="FF7F7F7F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7F7F7F"/>
      </right>
      <top>
        <color indexed="63"/>
      </top>
      <bottom style="thin">
        <color rgb="FF7F7F7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2" fontId="2" fillId="33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9" fillId="30" borderId="21" xfId="54" applyFont="1" applyBorder="1" applyAlignment="1" applyProtection="1">
      <alignment horizontal="center" vertical="center"/>
      <protection locked="0"/>
    </xf>
    <xf numFmtId="0" fontId="49" fillId="30" borderId="1" xfId="54" applyFont="1" applyBorder="1" applyAlignment="1" applyProtection="1">
      <alignment horizontal="center" vertical="center"/>
      <protection locked="0"/>
    </xf>
    <xf numFmtId="168" fontId="49" fillId="30" borderId="22" xfId="54" applyNumberFormat="1" applyFont="1" applyBorder="1" applyAlignment="1" applyProtection="1">
      <alignment horizontal="center"/>
      <protection locked="0"/>
    </xf>
    <xf numFmtId="2" fontId="50" fillId="27" borderId="1" xfId="40" applyNumberFormat="1" applyFont="1" applyBorder="1" applyAlignment="1">
      <alignment horizontal="center" vertical="center"/>
    </xf>
    <xf numFmtId="2" fontId="50" fillId="27" borderId="21" xfId="40" applyNumberFormat="1" applyFont="1" applyBorder="1" applyAlignment="1">
      <alignment horizontal="center" vertical="center"/>
    </xf>
    <xf numFmtId="2" fontId="50" fillId="27" borderId="23" xfId="40" applyNumberFormat="1" applyFont="1" applyBorder="1" applyAlignment="1">
      <alignment horizontal="center"/>
    </xf>
    <xf numFmtId="2" fontId="50" fillId="27" borderId="22" xfId="40" applyNumberFormat="1" applyFont="1" applyBorder="1" applyAlignment="1">
      <alignment horizontal="center"/>
    </xf>
    <xf numFmtId="2" fontId="50" fillId="27" borderId="24" xfId="40" applyNumberFormat="1" applyFont="1" applyBorder="1" applyAlignment="1">
      <alignment horizontal="center" vertical="top"/>
    </xf>
    <xf numFmtId="2" fontId="51" fillId="27" borderId="22" xfId="4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52" fillId="31" borderId="15" xfId="56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25" xfId="0" applyFont="1" applyFill="1" applyBorder="1" applyAlignment="1">
      <alignment/>
    </xf>
    <xf numFmtId="2" fontId="50" fillId="27" borderId="26" xfId="40" applyNumberFormat="1" applyFont="1" applyBorder="1" applyAlignment="1">
      <alignment horizontal="center" vertical="center"/>
    </xf>
    <xf numFmtId="2" fontId="52" fillId="31" borderId="27" xfId="56" applyNumberFormat="1" applyFont="1" applyBorder="1" applyAlignment="1">
      <alignment horizontal="center"/>
    </xf>
    <xf numFmtId="0" fontId="0" fillId="33" borderId="28" xfId="0" applyFont="1" applyFill="1" applyBorder="1" applyAlignment="1">
      <alignment/>
    </xf>
    <xf numFmtId="0" fontId="49" fillId="30" borderId="29" xfId="54" applyFont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6" fillId="33" borderId="0" xfId="0" applyFont="1" applyFill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24.7109375" style="0" customWidth="1"/>
    <col min="2" max="2" width="57.7109375" style="0" customWidth="1"/>
    <col min="3" max="3" width="23.140625" style="0" customWidth="1"/>
    <col min="4" max="4" width="22.7109375" style="0" customWidth="1"/>
    <col min="10" max="10" width="12.00390625" style="0" customWidth="1"/>
  </cols>
  <sheetData>
    <row r="1" spans="1:30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8.75" thickBot="1">
      <c r="A6" s="30"/>
      <c r="B6" s="12" t="s">
        <v>11</v>
      </c>
      <c r="C6" s="12"/>
      <c r="D6" s="12"/>
      <c r="E6" s="30"/>
      <c r="F6" s="30"/>
      <c r="G6" s="30"/>
      <c r="H6" s="30"/>
      <c r="I6" s="38" t="s">
        <v>23</v>
      </c>
      <c r="J6" s="3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9.5" thickTop="1">
      <c r="A7" s="30"/>
      <c r="B7" s="13"/>
      <c r="C7" s="14" t="s">
        <v>13</v>
      </c>
      <c r="D7" s="15" t="s">
        <v>14</v>
      </c>
      <c r="E7" s="30"/>
      <c r="F7" s="30"/>
      <c r="G7" s="30"/>
      <c r="H7" s="30"/>
      <c r="I7" s="37"/>
      <c r="J7" s="33" t="s">
        <v>24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8.75">
      <c r="A8" s="30"/>
      <c r="B8" s="16" t="s">
        <v>4</v>
      </c>
      <c r="C8" s="22">
        <v>10.5</v>
      </c>
      <c r="D8" s="21">
        <v>10.5</v>
      </c>
      <c r="E8" s="30"/>
      <c r="F8" s="30"/>
      <c r="G8" s="30"/>
      <c r="H8" s="30"/>
      <c r="I8" s="34"/>
      <c r="J8" s="33" t="s">
        <v>25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9.5" thickBot="1">
      <c r="A9" s="30"/>
      <c r="B9" s="16" t="s">
        <v>5</v>
      </c>
      <c r="C9" s="22">
        <v>2</v>
      </c>
      <c r="D9" s="21">
        <v>2</v>
      </c>
      <c r="E9" s="30"/>
      <c r="F9" s="30"/>
      <c r="G9" s="30"/>
      <c r="H9" s="30"/>
      <c r="I9" s="35"/>
      <c r="J9" s="36" t="s">
        <v>26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8.75">
      <c r="A10" s="30"/>
      <c r="B10" s="16" t="s">
        <v>6</v>
      </c>
      <c r="C10" s="22" t="s">
        <v>21</v>
      </c>
      <c r="D10" s="21" t="s">
        <v>22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8.75">
      <c r="A11" s="30"/>
      <c r="B11" s="16" t="s">
        <v>1</v>
      </c>
      <c r="C11" s="22">
        <v>70</v>
      </c>
      <c r="D11" s="21">
        <v>80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8.75">
      <c r="A12" s="30"/>
      <c r="B12" s="16" t="s">
        <v>2</v>
      </c>
      <c r="C12" s="24">
        <f>IF(AND(D8&gt;0,D9&gt;0,D11&gt;0,C11&gt;0),1000/C11-10,"Enter input values")</f>
        <v>4.2857142857142865</v>
      </c>
      <c r="D12" s="25">
        <f>IF(AND(D8&gt;0,D9&gt;0,D11&gt;0,C11&gt;0),1000/D11-10,"Enter input values")</f>
        <v>2.5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8.75">
      <c r="A13" s="30"/>
      <c r="B13" s="16" t="s">
        <v>0</v>
      </c>
      <c r="C13" s="24">
        <f>IF(AND(D8&gt;0,D9&gt;0,D11&gt;0,C11&gt;0),+(C8-0.2*C12)^2/(C8+0.8*C12),"Enter Input values")</f>
        <v>6.675824175824175</v>
      </c>
      <c r="D13" s="25">
        <f>IF(AND(D8&gt;0,D9&gt;0,D11&gt;0,C11&gt;0),+(D8-0.2*D12)^2/(D8+0.8*D12),"Enter Input values")</f>
        <v>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8">
      <c r="A14" s="30"/>
      <c r="B14" s="41" t="s">
        <v>7</v>
      </c>
      <c r="C14" s="42"/>
      <c r="D14" s="4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8.75">
      <c r="A15" s="30"/>
      <c r="B15" s="16" t="s">
        <v>8</v>
      </c>
      <c r="C15" s="19"/>
      <c r="D15" s="26">
        <f>IF(AND(D8&gt;0,D9&gt;0,D11&gt;0,C11&gt;0,D13&lt;&gt;"Enter Input values",C13&lt;&gt;"Enter Input values"),+D13-C13,"Enter Input values")</f>
        <v>1.3241758241758248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8.75">
      <c r="A16" s="30"/>
      <c r="B16" s="16" t="s">
        <v>20</v>
      </c>
      <c r="C16" s="19"/>
      <c r="D16" s="31">
        <v>0.5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8.75">
      <c r="A17" s="30"/>
      <c r="B17" s="16" t="s">
        <v>3</v>
      </c>
      <c r="C17" s="19"/>
      <c r="D17" s="27">
        <f>IF(D15="Enter Input values","Enter Input Values",+D15-D16)</f>
        <v>0.8241758241758248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8.75">
      <c r="A18" s="30"/>
      <c r="B18" s="16" t="s">
        <v>9</v>
      </c>
      <c r="C18" s="19"/>
      <c r="D18" s="23">
        <v>0.17</v>
      </c>
      <c r="E18" s="30"/>
      <c r="F18" s="30"/>
      <c r="G18" s="30"/>
      <c r="H18" s="30"/>
      <c r="I18" s="30"/>
      <c r="J18" s="30"/>
      <c r="K18" s="30"/>
      <c r="L18" s="30"/>
      <c r="M18" s="32"/>
      <c r="N18" s="30"/>
      <c r="O18" s="3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9.5" thickBot="1">
      <c r="A19" s="30"/>
      <c r="B19" s="17" t="s">
        <v>10</v>
      </c>
      <c r="C19" s="19"/>
      <c r="D19" s="29">
        <f>IF(D18&gt;0,+D17/12*43560*D18,"Enter Input Values")</f>
        <v>508.5989010989015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9.5" thickBot="1">
      <c r="A20" s="30"/>
      <c r="B20" s="18" t="s">
        <v>19</v>
      </c>
      <c r="C20" s="20"/>
      <c r="D20" s="28">
        <f>IF(D19&gt;0,+D19/D18,"Enter Input Values")</f>
        <v>2991.758241758244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>
      <c r="A21" s="30"/>
      <c r="B21" s="40" t="s">
        <v>27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2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2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2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19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</sheetData>
  <sheetProtection sheet="1" selectLockedCells="1"/>
  <mergeCells count="1">
    <mergeCell ref="B14:D14"/>
  </mergeCells>
  <printOptions/>
  <pageMargins left="0.75" right="0.75" top="1" bottom="1" header="0.5" footer="0.5"/>
  <pageSetup horizontalDpi="600" verticalDpi="600" orientation="portrait" r:id="rId3"/>
  <headerFooter alignWithMargins="0">
    <oddFooter>&amp;L&amp;Z&amp;F&amp;R&amp;D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0.8515625" style="0" customWidth="1"/>
    <col min="2" max="3" width="11.8515625" style="0" customWidth="1"/>
  </cols>
  <sheetData>
    <row r="1" ht="13.5" thickBot="1">
      <c r="A1" t="s">
        <v>16</v>
      </c>
    </row>
    <row r="2" spans="1:3" ht="12.75">
      <c r="A2" s="3"/>
      <c r="B2" s="4" t="s">
        <v>17</v>
      </c>
      <c r="C2" s="5" t="s">
        <v>18</v>
      </c>
    </row>
    <row r="3" spans="1:3" ht="12.75">
      <c r="A3" s="6" t="s">
        <v>4</v>
      </c>
      <c r="B3" s="1">
        <v>4.75</v>
      </c>
      <c r="C3" s="7">
        <v>7.2</v>
      </c>
    </row>
    <row r="4" spans="1:3" ht="12.75">
      <c r="A4" s="6" t="s">
        <v>5</v>
      </c>
      <c r="B4" s="1">
        <v>3</v>
      </c>
      <c r="C4" s="7">
        <v>3</v>
      </c>
    </row>
    <row r="5" spans="1:3" ht="12.75">
      <c r="A5" s="6" t="s">
        <v>6</v>
      </c>
      <c r="B5" s="1" t="s">
        <v>21</v>
      </c>
      <c r="C5" s="7" t="s">
        <v>15</v>
      </c>
    </row>
    <row r="6" spans="1:3" ht="12.75">
      <c r="A6" s="44" t="s">
        <v>7</v>
      </c>
      <c r="B6" s="45"/>
      <c r="C6" s="46"/>
    </row>
    <row r="7" spans="1:3" ht="12.75">
      <c r="A7" s="6" t="s">
        <v>8</v>
      </c>
      <c r="B7" s="2"/>
      <c r="C7" s="8">
        <f>+C3-B3</f>
        <v>2.45</v>
      </c>
    </row>
    <row r="8" spans="1:3" ht="25.5">
      <c r="A8" s="6" t="s">
        <v>12</v>
      </c>
      <c r="B8" s="2"/>
      <c r="C8" s="8">
        <v>0.5</v>
      </c>
    </row>
    <row r="9" spans="1:3" ht="12.75">
      <c r="A9" s="6" t="s">
        <v>3</v>
      </c>
      <c r="B9" s="2"/>
      <c r="C9" s="8">
        <f>+C7-C8</f>
        <v>1.9500000000000002</v>
      </c>
    </row>
    <row r="10" spans="1:3" ht="12.75">
      <c r="A10" s="6" t="s">
        <v>9</v>
      </c>
      <c r="B10" s="2"/>
      <c r="C10" s="8">
        <v>1</v>
      </c>
    </row>
    <row r="11" spans="1:3" ht="26.25" thickBot="1">
      <c r="A11" s="9" t="s">
        <v>10</v>
      </c>
      <c r="B11" s="10"/>
      <c r="C11" s="11">
        <f>+C9/12*43560*C10</f>
        <v>7078.5</v>
      </c>
    </row>
  </sheetData>
  <sheetProtection/>
  <mergeCells count="1">
    <mergeCell ref="A6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Cable, Charles</dc:creator>
  <cp:keywords/>
  <dc:description/>
  <cp:lastModifiedBy>Cable, Charles</cp:lastModifiedBy>
  <cp:lastPrinted>2008-02-28T17:58:54Z</cp:lastPrinted>
  <dcterms:created xsi:type="dcterms:W3CDTF">1996-10-14T23:33:28Z</dcterms:created>
  <dcterms:modified xsi:type="dcterms:W3CDTF">2017-06-22T19:25:53Z</dcterms:modified>
  <cp:category/>
  <cp:version/>
  <cp:contentType/>
  <cp:contentStatus/>
</cp:coreProperties>
</file>